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nanciewatkins/Desktop/"/>
    </mc:Choice>
  </mc:AlternateContent>
  <xr:revisionPtr revIDLastSave="0" documentId="8_{D9DA9748-8515-EF4A-B1E7-756826E4717E}" xr6:coauthVersionLast="36" xr6:coauthVersionMax="36" xr10:uidLastSave="{00000000-0000-0000-0000-000000000000}"/>
  <bookViews>
    <workbookView xWindow="0" yWindow="500" windowWidth="28320" windowHeight="15260" xr2:uid="{00000000-000D-0000-FFFF-FFFF00000000}"/>
  </bookViews>
  <sheets>
    <sheet name="2025-2026 Budget Form" sheetId="1" r:id="rId1"/>
    <sheet name="Sheet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0" i="1" l="1"/>
  <c r="F47" i="1"/>
  <c r="H47" i="1"/>
  <c r="D48" i="1"/>
  <c r="H41" i="1"/>
  <c r="F48" i="1"/>
  <c r="H48" i="1"/>
  <c r="F49" i="1"/>
  <c r="H49" i="1"/>
  <c r="F50" i="1"/>
  <c r="H50" i="1"/>
  <c r="H51" i="1"/>
  <c r="H55" i="1"/>
  <c r="I57" i="1"/>
  <c r="H74" i="1"/>
  <c r="H83" i="1"/>
  <c r="H98" i="1"/>
  <c r="I100" i="1"/>
  <c r="I104" i="1"/>
  <c r="F105" i="1"/>
  <c r="I105" i="1"/>
  <c r="F106" i="1"/>
  <c r="I106" i="1"/>
  <c r="F107" i="1"/>
  <c r="I107" i="1"/>
  <c r="I108" i="1"/>
  <c r="F109" i="1"/>
  <c r="I109" i="1"/>
  <c r="H110" i="1"/>
  <c r="I110" i="1"/>
  <c r="I111" i="1"/>
  <c r="F112" i="1"/>
  <c r="I112" i="1"/>
  <c r="I129" i="1"/>
  <c r="I130" i="1"/>
  <c r="I132" i="1"/>
</calcChain>
</file>

<file path=xl/sharedStrings.xml><?xml version="1.0" encoding="utf-8"?>
<sst xmlns="http://schemas.openxmlformats.org/spreadsheetml/2006/main" count="157" uniqueCount="137">
  <si>
    <t>By August 1st send or email one copy to:</t>
  </si>
  <si>
    <t>CHAPTER FINANCE CHAIR:</t>
  </si>
  <si>
    <t xml:space="preserve">Name: </t>
  </si>
  <si>
    <t>Address:</t>
  </si>
  <si>
    <t>City, State, Zip:</t>
  </si>
  <si>
    <t>Phone:</t>
  </si>
  <si>
    <t>Email:</t>
  </si>
  <si>
    <t>Date Approved by Chapter:</t>
  </si>
  <si>
    <t xml:space="preserve">Membership Status  </t>
  </si>
  <si>
    <t>Official</t>
  </si>
  <si>
    <t>Present</t>
  </si>
  <si>
    <t>Membership</t>
  </si>
  <si>
    <t xml:space="preserve"> (budget preparation date)</t>
  </si>
  <si>
    <t xml:space="preserve">                      Record on indicated lines</t>
  </si>
  <si>
    <t>Record on indicated lines</t>
  </si>
  <si>
    <t>Active members - (not Chapter-supported)</t>
  </si>
  <si>
    <t>Line 1(a), 8(a)</t>
  </si>
  <si>
    <t>Reserve members - (not Chapter-supported)</t>
  </si>
  <si>
    <t>Line 2(a), 9(a)</t>
  </si>
  <si>
    <t>Chapter-supported Active members</t>
  </si>
  <si>
    <t>Line 8A(a)</t>
  </si>
  <si>
    <t>Chapter-supported Reserve members</t>
  </si>
  <si>
    <t>Line 9A(a)</t>
  </si>
  <si>
    <t>Collegiate members</t>
  </si>
  <si>
    <t>Line 3(a), 10(a)</t>
  </si>
  <si>
    <t>Total Membership (used on Line 22)</t>
  </si>
  <si>
    <t>Dues and Fees Schedule</t>
  </si>
  <si>
    <t>Enter below the total amount to be collected from each members, prior to June 30, determined by the individual membership status.</t>
  </si>
  <si>
    <t>(Y for yes or N for No:  see Item 14, Budget Guidelines.</t>
  </si>
  <si>
    <t>Total Dues</t>
  </si>
  <si>
    <t>Scholarship Fee</t>
  </si>
  <si>
    <t>Active [A]</t>
  </si>
  <si>
    <t>-</t>
  </si>
  <si>
    <t>=</t>
  </si>
  <si>
    <t>Reserve [R]</t>
  </si>
  <si>
    <t>(a)</t>
  </si>
  <si>
    <t>(b)</t>
  </si>
  <si>
    <t>(c)</t>
  </si>
  <si>
    <t>@</t>
  </si>
  <si>
    <t>3.  Collegiate Members</t>
  </si>
  <si>
    <t>5.  Scholarship fees</t>
  </si>
  <si>
    <t>6.  Interest available for use</t>
  </si>
  <si>
    <t xml:space="preserve">     Total Anticipated Receipts</t>
  </si>
  <si>
    <t>Contributions</t>
  </si>
  <si>
    <t xml:space="preserve">      Chapter Scholarship (for members)   </t>
  </si>
  <si>
    <t xml:space="preserve">      Chapter Recruitment Grant(s) (for non-members)</t>
  </si>
  <si>
    <t xml:space="preserve">      Chapter Memorials  </t>
  </si>
  <si>
    <t xml:space="preserve">      Grant-In-Aid (for non-members)</t>
  </si>
  <si>
    <t xml:space="preserve">      Foundation for Educational Studies (for members)</t>
  </si>
  <si>
    <t xml:space="preserve">      Scholarship (for members)</t>
  </si>
  <si>
    <t xml:space="preserve">      Women in the Arts (M. Josephine O'Neil Award for non-members)</t>
  </si>
  <si>
    <t xml:space="preserve">      ILSO Website</t>
  </si>
  <si>
    <t xml:space="preserve">      Golden Gift (for members)</t>
  </si>
  <si>
    <t xml:space="preserve">      World Fellowship (for non-members)</t>
  </si>
  <si>
    <t xml:space="preserve">Total Contributions </t>
  </si>
  <si>
    <t xml:space="preserve">8.       Active members' dues to International and State  </t>
  </si>
  <si>
    <t>8.A.</t>
  </si>
  <si>
    <t xml:space="preserve">9 A.   Chapter supported Reserve dues to Int'l &amp; State </t>
  </si>
  <si>
    <t>9. A</t>
  </si>
  <si>
    <t>11.     New members' dues to International &amp; State</t>
  </si>
  <si>
    <t xml:space="preserve">12.     Scholarship fees for Active &amp; Reserve members  </t>
  </si>
  <si>
    <t>13.     Honorary members' fees (induction only)</t>
  </si>
  <si>
    <t xml:space="preserve">14.     Newscaster subscription (Active Life, </t>
  </si>
  <si>
    <t xml:space="preserve">          Reserve Life, Honorary, Honorary Inductee)    </t>
  </si>
  <si>
    <t>15.     Chapter Yearbooks</t>
  </si>
  <si>
    <t>16.     Chapter Newsletter expenses</t>
  </si>
  <si>
    <t>17.     Supplies from Headquarters</t>
  </si>
  <si>
    <t>18.     Expenses of chapter president</t>
  </si>
  <si>
    <t>19.     Expenses of committees/other officers</t>
  </si>
  <si>
    <t>20.     Induction expenses</t>
  </si>
  <si>
    <t>21.     Convention and workshop allowances</t>
  </si>
  <si>
    <t>22.     Annual State Convention fee</t>
  </si>
  <si>
    <t>27.    __________________________________________</t>
  </si>
  <si>
    <t>DKG International Funds Total:</t>
  </si>
  <si>
    <t>DKG Illinois State Funds Total:</t>
  </si>
  <si>
    <t>Chapter Funds Total:</t>
  </si>
  <si>
    <t xml:space="preserve"> Illinois State Organization</t>
  </si>
  <si>
    <t xml:space="preserve">23.     Training for Chapter Leaders/Transition for State Leaders Fee                        </t>
  </si>
  <si>
    <t>(Chapter Name)</t>
  </si>
  <si>
    <t>(Chapter Number)</t>
  </si>
  <si>
    <t>Active Life/Reserve Life members</t>
  </si>
  <si>
    <t>(will populate on line 1(b))</t>
  </si>
  <si>
    <t>(will populate on line 2(b))</t>
  </si>
  <si>
    <t>Subtract the customary $1.00 scholarship fee as indicated.  Record the results on the Budget form on Line 1(b) or Line 2(b).</t>
  </si>
  <si>
    <t>10.     Collegiate dues (International)</t>
  </si>
  <si>
    <t>1.  Active members</t>
  </si>
  <si>
    <t>2.  Reserve members</t>
  </si>
  <si>
    <t>Honorary members</t>
  </si>
  <si>
    <t>8 A.    Chapter-supported Active dues to Int'l &amp; State</t>
  </si>
  <si>
    <t xml:space="preserve">9.       Reserve members' dues to Int'l &amp; State </t>
  </si>
  <si>
    <r>
      <rPr>
        <b/>
        <sz val="12"/>
        <color theme="1"/>
        <rFont val="Arial"/>
        <family val="2"/>
      </rPr>
      <t>TOTAL CASH IN AVAILABLE FUND.....</t>
    </r>
    <r>
      <rPr>
        <sz val="12"/>
        <color theme="1"/>
        <rFont val="Arial"/>
        <family val="2"/>
      </rPr>
      <t>.............................</t>
    </r>
  </si>
  <si>
    <r>
      <rPr>
        <sz val="11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 Chapter Funds</t>
    </r>
  </si>
  <si>
    <r>
      <rPr>
        <sz val="11"/>
        <color theme="1"/>
        <rFont val="Arial"/>
        <family val="2"/>
      </rPr>
      <t xml:space="preserve">   </t>
    </r>
    <r>
      <rPr>
        <b/>
        <sz val="11"/>
        <color theme="1"/>
        <rFont val="Arial"/>
        <family val="2"/>
      </rPr>
      <t>DKG Illinois State Organization Funds (Send before December 31)</t>
    </r>
  </si>
  <si>
    <r>
      <rPr>
        <sz val="11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 DKG International Funds (Recommended by March 1)</t>
    </r>
  </si>
  <si>
    <r>
      <rPr>
        <sz val="11"/>
        <color theme="1"/>
        <rFont val="Arial"/>
        <family val="2"/>
      </rPr>
      <t xml:space="preserve">  </t>
    </r>
    <r>
      <rPr>
        <b/>
        <sz val="11"/>
        <color theme="1"/>
        <rFont val="Arial"/>
        <family val="2"/>
      </rPr>
      <t xml:space="preserve"> Anticipated Disbursements</t>
    </r>
  </si>
  <si>
    <r>
      <rPr>
        <sz val="11"/>
        <color theme="1"/>
        <rFont val="Arial"/>
        <family val="2"/>
      </rPr>
      <t>I</t>
    </r>
    <r>
      <rPr>
        <b/>
        <sz val="11"/>
        <color theme="1"/>
        <rFont val="Arial"/>
        <family val="2"/>
      </rPr>
      <t>llinois State Organization Finance Chair</t>
    </r>
  </si>
  <si>
    <r>
      <rPr>
        <sz val="11"/>
        <color theme="1"/>
        <rFont val="Calibri"/>
        <family val="2"/>
      </rPr>
      <t>}</t>
    </r>
    <r>
      <rPr>
        <sz val="11"/>
        <color theme="1"/>
        <rFont val="Arial"/>
        <family val="2"/>
        <scheme val="minor"/>
      </rPr>
      <t xml:space="preserve"> Line 14(a)</t>
    </r>
  </si>
  <si>
    <t xml:space="preserve">      Area of Greatest Needs</t>
  </si>
  <si>
    <t xml:space="preserve">      Cornetet Awards</t>
  </si>
  <si>
    <t xml:space="preserve">      Educational Projects</t>
  </si>
  <si>
    <t xml:space="preserve">      Educators' Award Fund (for members/non-members)</t>
  </si>
  <si>
    <t xml:space="preserve">      Emergency Fund (for members)</t>
  </si>
  <si>
    <t xml:space="preserve">      Eunah Temple Holden</t>
  </si>
  <si>
    <t xml:space="preserve">      International Speakers Fund (for members)</t>
  </si>
  <si>
    <r>
      <t>4.  New members' dues</t>
    </r>
    <r>
      <rPr>
        <sz val="9"/>
        <color theme="1"/>
        <rFont val="Arial"/>
        <family val="2"/>
        <scheme val="minor"/>
      </rPr>
      <t xml:space="preserve"> (inducted 7/1-4/1)</t>
    </r>
    <r>
      <rPr>
        <sz val="10"/>
        <color theme="1"/>
        <rFont val="Arial"/>
        <family val="2"/>
        <scheme val="minor"/>
      </rPr>
      <t>4</t>
    </r>
  </si>
  <si>
    <t>Does your chapter have its own member scholarship(s)?</t>
  </si>
  <si>
    <t>24.     Meeting Expenses</t>
  </si>
  <si>
    <t xml:space="preserve">                                                                             Total Anticipated Disbursements:</t>
  </si>
  <si>
    <t>TOTAL CONTRIBUTIONS &amp; DISBURSEMENTS</t>
  </si>
  <si>
    <t>Alfreida Jamison</t>
  </si>
  <si>
    <t>Phone:  708-224-6839</t>
  </si>
  <si>
    <t>Email:  kilajam@yahoo.com</t>
  </si>
  <si>
    <t>20823 W Aspen Court</t>
  </si>
  <si>
    <t>Plainfield, IL 60544</t>
  </si>
  <si>
    <t>Gamma Gamma</t>
  </si>
  <si>
    <t>as of _4_/_1_/_26__</t>
  </si>
  <si>
    <t>Y</t>
  </si>
  <si>
    <t xml:space="preserve">      Recruitment Grant extended support $300x3</t>
  </si>
  <si>
    <t xml:space="preserve">      Love of Learning</t>
  </si>
  <si>
    <t>25.     Spring  Celebration of membership and dinner guests____________________________________</t>
  </si>
  <si>
    <t xml:space="preserve">(room rentals, programs, Zoom, liability insurance) </t>
  </si>
  <si>
    <t>26.     Spring "Get Acquinted Tea" for new members  __________________________________________</t>
  </si>
  <si>
    <t>28.     Miscellaneous Expenses (CCCC awardees, start up for 2026-27)</t>
  </si>
  <si>
    <r>
      <t xml:space="preserve">   </t>
    </r>
    <r>
      <rPr>
        <b/>
        <sz val="12"/>
        <color theme="1"/>
        <rFont val="Arial"/>
        <family val="2"/>
      </rPr>
      <t>Estimated Fund Bal</t>
    </r>
    <r>
      <rPr>
        <b/>
        <sz val="12"/>
        <rFont val="Arial"/>
        <family val="2"/>
      </rPr>
      <t>ance as of June 30, 2027</t>
    </r>
  </si>
  <si>
    <r>
      <t xml:space="preserve">   Estimated Fund Balance (without dues collected this spring) as o</t>
    </r>
    <r>
      <rPr>
        <b/>
        <sz val="11"/>
        <rFont val="Arial"/>
        <family val="2"/>
        <scheme val="minor"/>
      </rPr>
      <t>f July 1, 2026</t>
    </r>
  </si>
  <si>
    <t>auction</t>
  </si>
  <si>
    <t>7.  Contributions/fundraisers/other/auction</t>
  </si>
  <si>
    <t>Revised 4/10/26  AJ</t>
  </si>
  <si>
    <t>Chapter Budget Form 2026-2027</t>
  </si>
  <si>
    <t xml:space="preserve">     Anticipated Receipts (includes dues for 2026-2027 and represents money actually received)</t>
  </si>
  <si>
    <r>
      <t>Enter the data exactly, using your chapter roster as it was</t>
    </r>
    <r>
      <rPr>
        <sz val="11"/>
        <rFont val="Arial"/>
        <family val="2"/>
        <scheme val="minor"/>
      </rPr>
      <t xml:space="preserve"> on June 30, 2026</t>
    </r>
    <r>
      <rPr>
        <sz val="11"/>
        <color theme="1"/>
        <rFont val="Arial"/>
        <family val="2"/>
        <scheme val="minor"/>
      </rPr>
      <t>. Then make adjustments in the right-hand column.</t>
    </r>
  </si>
  <si>
    <t>as of 6/30/26</t>
  </si>
  <si>
    <t>Nancie H. Watkins</t>
  </si>
  <si>
    <t>815 Birch Street</t>
  </si>
  <si>
    <t>Algonquin, IL 60102</t>
  </si>
  <si>
    <t>847-777-9544</t>
  </si>
  <si>
    <t>kinwwatkins@aol.com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</si>
</sst>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6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Times New Roman"/>
      <family val="1"/>
    </font>
    <font>
      <sz val="11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b/>
      <i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i/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i/>
      <sz val="12"/>
      <color theme="1"/>
      <name val="Arial"/>
      <family val="2"/>
      <scheme val="minor"/>
    </font>
    <font>
      <b/>
      <sz val="11"/>
      <color rgb="FF000000"/>
      <name val="Arial"/>
      <family val="2"/>
    </font>
    <font>
      <u/>
      <sz val="10"/>
      <color theme="10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name val="Arial"/>
      <family val="2"/>
    </font>
    <font>
      <sz val="10"/>
      <name val="Arial"/>
      <family val="2"/>
      <scheme val="minor"/>
    </font>
    <font>
      <b/>
      <sz val="1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1" fillId="0" borderId="0" applyNumberFormat="0" applyFill="0" applyBorder="0" applyAlignment="0" applyProtection="0"/>
  </cellStyleXfs>
  <cellXfs count="70">
    <xf numFmtId="0" fontId="0" fillId="0" borderId="0" xfId="0"/>
    <xf numFmtId="0" fontId="8" fillId="0" borderId="0" xfId="0" applyFont="1" applyAlignment="1">
      <alignment horizontal="center"/>
    </xf>
    <xf numFmtId="0" fontId="9" fillId="3" borderId="0" xfId="0" applyFont="1" applyFill="1"/>
    <xf numFmtId="0" fontId="11" fillId="0" borderId="0" xfId="0" applyFont="1"/>
    <xf numFmtId="0" fontId="8" fillId="0" borderId="0" xfId="0" applyFont="1" applyAlignment="1">
      <alignment horizontal="left"/>
    </xf>
    <xf numFmtId="0" fontId="12" fillId="0" borderId="0" xfId="0" applyFont="1"/>
    <xf numFmtId="0" fontId="16" fillId="0" borderId="0" xfId="0" applyFont="1"/>
    <xf numFmtId="0" fontId="17" fillId="0" borderId="0" xfId="0" applyFont="1"/>
    <xf numFmtId="164" fontId="20" fillId="4" borderId="1" xfId="0" applyNumberFormat="1" applyFont="1" applyFill="1" applyBorder="1"/>
    <xf numFmtId="0" fontId="7" fillId="0" borderId="0" xfId="0" applyFont="1"/>
    <xf numFmtId="0" fontId="23" fillId="0" borderId="0" xfId="0" applyFont="1"/>
    <xf numFmtId="0" fontId="7" fillId="0" borderId="0" xfId="0" applyFont="1" applyAlignment="1">
      <alignment horizontal="center"/>
    </xf>
    <xf numFmtId="1" fontId="7" fillId="2" borderId="1" xfId="0" applyNumberFormat="1" applyFont="1" applyFill="1" applyBorder="1"/>
    <xf numFmtId="0" fontId="7" fillId="3" borderId="0" xfId="0" applyFont="1" applyFill="1"/>
    <xf numFmtId="164" fontId="7" fillId="2" borderId="2" xfId="0" applyNumberFormat="1" applyFont="1" applyFill="1" applyBorder="1"/>
    <xf numFmtId="0" fontId="7" fillId="0" borderId="0" xfId="0" applyFont="1" applyAlignment="1">
      <alignment horizontal="right"/>
    </xf>
    <xf numFmtId="3" fontId="7" fillId="2" borderId="1" xfId="0" applyNumberFormat="1" applyFont="1" applyFill="1" applyBorder="1"/>
    <xf numFmtId="164" fontId="7" fillId="2" borderId="2" xfId="0" applyNumberFormat="1" applyFont="1" applyFill="1" applyBorder="1" applyAlignment="1">
      <alignment horizontal="right"/>
    </xf>
    <xf numFmtId="164" fontId="7" fillId="2" borderId="1" xfId="0" applyNumberFormat="1" applyFont="1" applyFill="1" applyBorder="1"/>
    <xf numFmtId="0" fontId="15" fillId="0" borderId="0" xfId="0" applyFont="1"/>
    <xf numFmtId="164" fontId="7" fillId="0" borderId="0" xfId="0" applyNumberFormat="1" applyFont="1"/>
    <xf numFmtId="164" fontId="7" fillId="3" borderId="0" xfId="0" applyNumberFormat="1" applyFont="1" applyFill="1"/>
    <xf numFmtId="164" fontId="7" fillId="2" borderId="3" xfId="0" applyNumberFormat="1" applyFont="1" applyFill="1" applyBorder="1"/>
    <xf numFmtId="164" fontId="25" fillId="0" borderId="2" xfId="0" applyNumberFormat="1" applyFont="1" applyBorder="1"/>
    <xf numFmtId="164" fontId="23" fillId="0" borderId="0" xfId="0" applyNumberFormat="1" applyFont="1"/>
    <xf numFmtId="0" fontId="25" fillId="0" borderId="0" xfId="0" applyFont="1"/>
    <xf numFmtId="0" fontId="7" fillId="3" borderId="0" xfId="0" applyFont="1" applyFill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4" fontId="7" fillId="3" borderId="0" xfId="0" applyNumberFormat="1" applyFont="1" applyFill="1" applyAlignment="1">
      <alignment horizontal="right"/>
    </xf>
    <xf numFmtId="0" fontId="7" fillId="0" borderId="0" xfId="0" quotePrefix="1" applyFont="1" applyAlignment="1">
      <alignment horizontal="right"/>
    </xf>
    <xf numFmtId="0" fontId="26" fillId="0" borderId="0" xfId="0" applyFont="1"/>
    <xf numFmtId="1" fontId="7" fillId="0" borderId="0" xfId="0" applyNumberFormat="1" applyFont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27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1" fontId="23" fillId="2" borderId="1" xfId="0" applyNumberFormat="1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0" fontId="30" fillId="3" borderId="0" xfId="0" applyFont="1" applyFill="1" applyAlignment="1">
      <alignment horizontal="left"/>
    </xf>
    <xf numFmtId="164" fontId="17" fillId="4" borderId="1" xfId="0" applyNumberFormat="1" applyFont="1" applyFill="1" applyBorder="1"/>
    <xf numFmtId="0" fontId="18" fillId="0" borderId="0" xfId="0" applyFont="1"/>
    <xf numFmtId="0" fontId="7" fillId="5" borderId="2" xfId="0" applyFont="1" applyFill="1" applyBorder="1" applyAlignment="1">
      <alignment horizontal="center"/>
    </xf>
    <xf numFmtId="0" fontId="23" fillId="0" borderId="0" xfId="0" applyFont="1" applyAlignment="1">
      <alignment horizontal="right"/>
    </xf>
    <xf numFmtId="164" fontId="7" fillId="2" borderId="6" xfId="0" applyNumberFormat="1" applyFont="1" applyFill="1" applyBorder="1"/>
    <xf numFmtId="0" fontId="5" fillId="0" borderId="0" xfId="0" applyFont="1"/>
    <xf numFmtId="0" fontId="34" fillId="0" borderId="0" xfId="0" applyFont="1" applyAlignment="1">
      <alignment horizontal="right"/>
    </xf>
    <xf numFmtId="0" fontId="4" fillId="0" borderId="0" xfId="0" applyFont="1"/>
    <xf numFmtId="0" fontId="35" fillId="0" borderId="0" xfId="0" applyFont="1"/>
    <xf numFmtId="0" fontId="26" fillId="0" borderId="0" xfId="0" applyFont="1" applyAlignment="1">
      <alignment horizontal="right"/>
    </xf>
    <xf numFmtId="164" fontId="15" fillId="0" borderId="2" xfId="0" applyNumberFormat="1" applyFont="1" applyBorder="1"/>
    <xf numFmtId="164" fontId="23" fillId="5" borderId="2" xfId="0" applyNumberFormat="1" applyFont="1" applyFill="1" applyBorder="1"/>
    <xf numFmtId="164" fontId="15" fillId="2" borderId="1" xfId="0" applyNumberFormat="1" applyFont="1" applyFill="1" applyBorder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31" fillId="0" borderId="2" xfId="1" applyBorder="1"/>
    <xf numFmtId="0" fontId="1" fillId="2" borderId="1" xfId="0" applyFont="1" applyFill="1" applyBorder="1" applyAlignment="1">
      <alignment horizontal="center"/>
    </xf>
    <xf numFmtId="14" fontId="7" fillId="0" borderId="2" xfId="0" applyNumberFormat="1" applyFont="1" applyBorder="1"/>
    <xf numFmtId="0" fontId="23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7" fillId="0" borderId="4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472440</xdr:colOff>
      <xdr:row>0</xdr:row>
      <xdr:rowOff>0</xdr:rowOff>
    </xdr:from>
    <xdr:to>
      <xdr:col>7</xdr:col>
      <xdr:colOff>245745</xdr:colOff>
      <xdr:row>2</xdr:row>
      <xdr:rowOff>171450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A0C63B90-15EE-47F4-A4CC-906A0C16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4560" y="0"/>
          <a:ext cx="3392805" cy="567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inwwatkins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34"/>
  <sheetViews>
    <sheetView tabSelected="1" workbookViewId="0">
      <selection activeCell="I158" sqref="I158"/>
    </sheetView>
  </sheetViews>
  <sheetFormatPr baseColWidth="10" defaultColWidth="12.5" defaultRowHeight="15.75" customHeight="1" x14ac:dyDescent="0.15"/>
  <cols>
    <col min="3" max="3" width="14" customWidth="1"/>
    <col min="5" max="5" width="6.5" customWidth="1"/>
    <col min="7" max="7" width="7.1640625" customWidth="1"/>
    <col min="9" max="9" width="34.5" customWidth="1"/>
  </cols>
  <sheetData>
    <row r="1" spans="1:11" ht="15.75" customHeight="1" x14ac:dyDescent="0.15">
      <c r="A1" s="60"/>
      <c r="B1" s="60"/>
      <c r="C1" s="60"/>
      <c r="D1" s="60"/>
      <c r="E1" s="60"/>
      <c r="F1" s="60"/>
      <c r="G1" s="60"/>
      <c r="H1" s="60"/>
      <c r="I1" s="60"/>
    </row>
    <row r="2" spans="1:11" ht="15.75" customHeight="1" x14ac:dyDescent="0.15">
      <c r="A2" s="60"/>
      <c r="B2" s="60"/>
      <c r="C2" s="60"/>
      <c r="D2" s="60"/>
      <c r="E2" s="60"/>
      <c r="F2" s="60"/>
      <c r="G2" s="60"/>
      <c r="H2" s="60"/>
      <c r="I2" s="60"/>
    </row>
    <row r="3" spans="1:11" ht="15.75" customHeight="1" x14ac:dyDescent="0.15">
      <c r="A3" s="60"/>
      <c r="B3" s="60"/>
      <c r="C3" s="60"/>
      <c r="D3" s="60"/>
      <c r="E3" s="60"/>
      <c r="F3" s="60"/>
      <c r="G3" s="60"/>
      <c r="H3" s="60"/>
      <c r="I3" s="60"/>
    </row>
    <row r="4" spans="1:11" ht="20.5" customHeight="1" x14ac:dyDescent="0.2">
      <c r="A4" s="61" t="s">
        <v>76</v>
      </c>
      <c r="B4" s="61"/>
      <c r="C4" s="61"/>
      <c r="D4" s="61"/>
      <c r="E4" s="61"/>
      <c r="F4" s="61"/>
      <c r="G4" s="61"/>
      <c r="H4" s="61"/>
      <c r="I4" s="61"/>
      <c r="J4" s="4"/>
      <c r="K4" s="1"/>
    </row>
    <row r="6" spans="1:11" s="10" customFormat="1" ht="14" x14ac:dyDescent="0.15">
      <c r="A6" s="47" t="s">
        <v>128</v>
      </c>
      <c r="D6" s="68" t="s">
        <v>114</v>
      </c>
      <c r="E6" s="69"/>
      <c r="F6" s="19"/>
      <c r="G6" s="13"/>
      <c r="H6" s="41">
        <v>75</v>
      </c>
      <c r="I6" s="19"/>
    </row>
    <row r="7" spans="1:11" s="10" customFormat="1" ht="14" x14ac:dyDescent="0.15">
      <c r="D7" s="65" t="s">
        <v>78</v>
      </c>
      <c r="E7" s="65"/>
      <c r="G7" s="9"/>
      <c r="H7" s="66" t="s">
        <v>79</v>
      </c>
      <c r="I7" s="66"/>
    </row>
    <row r="8" spans="1:11" s="10" customFormat="1" ht="14" x14ac:dyDescent="0.15">
      <c r="A8" s="33" t="s">
        <v>0</v>
      </c>
      <c r="F8" s="19" t="s">
        <v>1</v>
      </c>
      <c r="I8" s="9"/>
    </row>
    <row r="9" spans="1:11" s="10" customFormat="1" ht="14" x14ac:dyDescent="0.15">
      <c r="A9" s="9" t="s">
        <v>95</v>
      </c>
      <c r="F9" s="9" t="s">
        <v>2</v>
      </c>
      <c r="G9" s="13"/>
      <c r="H9" s="13"/>
      <c r="I9" s="55" t="s">
        <v>132</v>
      </c>
      <c r="J9" s="13"/>
      <c r="K9" s="13"/>
    </row>
    <row r="10" spans="1:11" s="10" customFormat="1" ht="14" x14ac:dyDescent="0.15">
      <c r="A10" s="53" t="s">
        <v>109</v>
      </c>
      <c r="F10" s="9" t="s">
        <v>3</v>
      </c>
      <c r="G10" s="13"/>
      <c r="H10" s="13"/>
      <c r="I10" s="55" t="s">
        <v>133</v>
      </c>
      <c r="J10" s="13"/>
      <c r="K10" s="13"/>
    </row>
    <row r="11" spans="1:11" s="10" customFormat="1" ht="14" x14ac:dyDescent="0.15">
      <c r="A11" s="54" t="s">
        <v>112</v>
      </c>
      <c r="E11" s="13"/>
      <c r="F11" s="13" t="s">
        <v>4</v>
      </c>
      <c r="G11" s="13"/>
      <c r="H11" s="13"/>
      <c r="I11" s="55" t="s">
        <v>134</v>
      </c>
      <c r="J11" s="13"/>
      <c r="K11" s="13"/>
    </row>
    <row r="12" spans="1:11" s="10" customFormat="1" ht="14" x14ac:dyDescent="0.15">
      <c r="A12" s="54" t="s">
        <v>113</v>
      </c>
      <c r="F12" s="9" t="s">
        <v>5</v>
      </c>
      <c r="G12" s="13"/>
      <c r="H12" s="13"/>
      <c r="I12" s="55" t="s">
        <v>135</v>
      </c>
      <c r="J12" s="13"/>
      <c r="K12" s="13"/>
    </row>
    <row r="13" spans="1:11" s="10" customFormat="1" ht="14" x14ac:dyDescent="0.15">
      <c r="A13" s="53" t="s">
        <v>110</v>
      </c>
      <c r="F13" s="9" t="s">
        <v>6</v>
      </c>
      <c r="G13" s="13"/>
      <c r="H13" s="13"/>
      <c r="I13" s="56" t="s">
        <v>136</v>
      </c>
      <c r="J13" s="13"/>
      <c r="K13" s="13"/>
    </row>
    <row r="14" spans="1:11" s="10" customFormat="1" ht="14" x14ac:dyDescent="0.15">
      <c r="A14" s="53" t="s">
        <v>111</v>
      </c>
      <c r="F14" s="9" t="s">
        <v>7</v>
      </c>
      <c r="H14" s="13"/>
      <c r="I14" s="58">
        <v>46203</v>
      </c>
      <c r="J14" s="13"/>
      <c r="K14" s="13"/>
    </row>
    <row r="15" spans="1:11" s="10" customFormat="1" ht="14" x14ac:dyDescent="0.15">
      <c r="H15" s="13"/>
      <c r="I15" s="13"/>
      <c r="J15" s="13"/>
      <c r="K15" s="13"/>
    </row>
    <row r="16" spans="1:11" s="10" customFormat="1" ht="16" x14ac:dyDescent="0.2">
      <c r="A16" s="62" t="s">
        <v>8</v>
      </c>
      <c r="B16" s="62"/>
      <c r="C16" s="62"/>
      <c r="D16" s="62"/>
      <c r="E16" s="62"/>
      <c r="F16" s="62"/>
      <c r="G16" s="62"/>
      <c r="H16" s="62"/>
      <c r="I16" s="62"/>
    </row>
    <row r="17" spans="1:9" s="10" customFormat="1" ht="14" x14ac:dyDescent="0.15">
      <c r="A17" s="54" t="s">
        <v>130</v>
      </c>
    </row>
    <row r="18" spans="1:9" s="10" customFormat="1" ht="11.25" customHeight="1" x14ac:dyDescent="0.15"/>
    <row r="19" spans="1:9" s="10" customFormat="1" ht="14" x14ac:dyDescent="0.15">
      <c r="F19" s="34" t="s">
        <v>9</v>
      </c>
      <c r="H19" s="34" t="s">
        <v>10</v>
      </c>
    </row>
    <row r="20" spans="1:9" s="10" customFormat="1" ht="14" x14ac:dyDescent="0.15">
      <c r="F20" s="34" t="s">
        <v>11</v>
      </c>
      <c r="H20" s="34" t="s">
        <v>11</v>
      </c>
    </row>
    <row r="21" spans="1:9" s="10" customFormat="1" ht="14" x14ac:dyDescent="0.15">
      <c r="F21" s="30" t="s">
        <v>131</v>
      </c>
      <c r="H21" s="30" t="s">
        <v>115</v>
      </c>
    </row>
    <row r="22" spans="1:9" s="10" customFormat="1" ht="14" x14ac:dyDescent="0.15">
      <c r="H22" s="9" t="s">
        <v>12</v>
      </c>
    </row>
    <row r="23" spans="1:9" s="10" customFormat="1" ht="14" x14ac:dyDescent="0.15">
      <c r="G23" s="9" t="s">
        <v>13</v>
      </c>
      <c r="H23" s="9" t="s">
        <v>14</v>
      </c>
    </row>
    <row r="24" spans="1:9" s="10" customFormat="1" ht="14" x14ac:dyDescent="0.15">
      <c r="A24" s="9" t="s">
        <v>15</v>
      </c>
      <c r="F24" s="36">
        <v>79</v>
      </c>
      <c r="H24" s="37">
        <v>80</v>
      </c>
      <c r="I24" s="9" t="s">
        <v>16</v>
      </c>
    </row>
    <row r="25" spans="1:9" s="10" customFormat="1" ht="14" x14ac:dyDescent="0.15">
      <c r="A25" s="9" t="s">
        <v>17</v>
      </c>
      <c r="F25" s="36">
        <v>5</v>
      </c>
      <c r="H25" s="37">
        <v>5</v>
      </c>
      <c r="I25" s="9" t="s">
        <v>18</v>
      </c>
    </row>
    <row r="26" spans="1:9" s="10" customFormat="1" ht="14" x14ac:dyDescent="0.15">
      <c r="A26" s="9" t="s">
        <v>19</v>
      </c>
      <c r="F26" s="36">
        <v>0</v>
      </c>
      <c r="H26" s="37">
        <v>0</v>
      </c>
      <c r="I26" s="9" t="s">
        <v>20</v>
      </c>
    </row>
    <row r="27" spans="1:9" s="10" customFormat="1" ht="14" x14ac:dyDescent="0.15">
      <c r="A27" s="9" t="s">
        <v>21</v>
      </c>
      <c r="F27" s="36">
        <v>0</v>
      </c>
      <c r="H27" s="37">
        <v>0</v>
      </c>
      <c r="I27" s="9" t="s">
        <v>22</v>
      </c>
    </row>
    <row r="28" spans="1:9" s="10" customFormat="1" ht="14" x14ac:dyDescent="0.15">
      <c r="A28" s="9" t="s">
        <v>23</v>
      </c>
      <c r="F28" s="36">
        <v>3</v>
      </c>
      <c r="H28" s="37">
        <v>3</v>
      </c>
      <c r="I28" s="9" t="s">
        <v>24</v>
      </c>
    </row>
    <row r="29" spans="1:9" s="10" customFormat="1" ht="14" x14ac:dyDescent="0.15">
      <c r="A29" s="9" t="s">
        <v>87</v>
      </c>
      <c r="F29" s="36">
        <v>0</v>
      </c>
      <c r="H29" s="37">
        <v>0</v>
      </c>
      <c r="I29" s="67" t="s">
        <v>96</v>
      </c>
    </row>
    <row r="30" spans="1:9" s="10" customFormat="1" ht="14" x14ac:dyDescent="0.15">
      <c r="A30" s="9" t="s">
        <v>80</v>
      </c>
      <c r="F30" s="36">
        <v>0</v>
      </c>
      <c r="H30" s="37">
        <v>0</v>
      </c>
      <c r="I30" s="67"/>
    </row>
    <row r="31" spans="1:9" s="10" customFormat="1" ht="14" x14ac:dyDescent="0.15">
      <c r="B31" s="9" t="s">
        <v>25</v>
      </c>
      <c r="F31" s="36">
        <v>84</v>
      </c>
    </row>
    <row r="32" spans="1:9" s="6" customFormat="1" ht="15.75" customHeight="1" x14ac:dyDescent="0.2"/>
    <row r="33" spans="1:11" ht="16" x14ac:dyDescent="0.2">
      <c r="A33" s="63" t="s">
        <v>26</v>
      </c>
      <c r="B33" s="63"/>
      <c r="C33" s="63"/>
      <c r="D33" s="63"/>
      <c r="E33" s="63"/>
      <c r="F33" s="63"/>
      <c r="G33" s="63"/>
      <c r="H33" s="63"/>
      <c r="I33" s="63"/>
    </row>
    <row r="34" spans="1:11" s="3" customFormat="1" ht="13" x14ac:dyDescent="0.15">
      <c r="A34" s="5" t="s">
        <v>27</v>
      </c>
    </row>
    <row r="35" spans="1:11" s="3" customFormat="1" ht="13" x14ac:dyDescent="0.15">
      <c r="A35" s="5" t="s">
        <v>83</v>
      </c>
    </row>
    <row r="36" spans="1:11" s="10" customFormat="1" ht="15.75" customHeight="1" x14ac:dyDescent="0.15"/>
    <row r="37" spans="1:11" s="10" customFormat="1" ht="14" x14ac:dyDescent="0.15">
      <c r="A37" s="46" t="s">
        <v>105</v>
      </c>
      <c r="F37" s="57" t="s">
        <v>116</v>
      </c>
      <c r="G37" s="9" t="s">
        <v>28</v>
      </c>
    </row>
    <row r="38" spans="1:11" s="10" customFormat="1" ht="14" x14ac:dyDescent="0.15">
      <c r="C38" s="11"/>
    </row>
    <row r="39" spans="1:11" s="10" customFormat="1" ht="14" x14ac:dyDescent="0.15">
      <c r="C39" s="26"/>
      <c r="D39" s="11" t="s">
        <v>29</v>
      </c>
      <c r="E39" s="11"/>
      <c r="F39" s="9" t="s">
        <v>30</v>
      </c>
    </row>
    <row r="40" spans="1:11" s="10" customFormat="1" ht="14" x14ac:dyDescent="0.15">
      <c r="A40" s="9" t="s">
        <v>31</v>
      </c>
      <c r="C40" s="13"/>
      <c r="D40" s="27">
        <v>84</v>
      </c>
      <c r="E40" s="28" t="s">
        <v>32</v>
      </c>
      <c r="F40" s="21">
        <v>-1</v>
      </c>
      <c r="G40" s="29" t="s">
        <v>33</v>
      </c>
      <c r="H40" s="18">
        <f>IF(LEFT(D40)="0",0,1*D40-1)</f>
        <v>83</v>
      </c>
      <c r="I40" s="10" t="s">
        <v>81</v>
      </c>
    </row>
    <row r="41" spans="1:11" s="10" customFormat="1" ht="14" x14ac:dyDescent="0.15">
      <c r="A41" s="9" t="s">
        <v>34</v>
      </c>
      <c r="C41" s="26"/>
      <c r="D41" s="27">
        <v>42</v>
      </c>
      <c r="E41" s="28" t="s">
        <v>32</v>
      </c>
      <c r="F41" s="21">
        <v>-1</v>
      </c>
      <c r="G41" s="29" t="s">
        <v>33</v>
      </c>
      <c r="H41" s="18">
        <f>IF(LEFT(D41)="0",0,1*D41-1)</f>
        <v>41</v>
      </c>
      <c r="I41" s="10" t="s">
        <v>82</v>
      </c>
    </row>
    <row r="42" spans="1:11" s="10" customFormat="1" ht="14" x14ac:dyDescent="0.15"/>
    <row r="43" spans="1:11" s="10" customFormat="1" ht="14" x14ac:dyDescent="0.15">
      <c r="A43" s="19" t="s">
        <v>124</v>
      </c>
      <c r="G43" s="10">
        <v>6</v>
      </c>
      <c r="I43" s="18">
        <v>7570.77</v>
      </c>
      <c r="J43" s="13"/>
    </row>
    <row r="44" spans="1:11" s="10" customFormat="1" ht="15.75" customHeight="1" x14ac:dyDescent="0.15">
      <c r="K44" s="30"/>
    </row>
    <row r="45" spans="1:11" s="10" customFormat="1" ht="14" x14ac:dyDescent="0.15">
      <c r="A45" s="19" t="s">
        <v>129</v>
      </c>
    </row>
    <row r="46" spans="1:11" s="10" customFormat="1" ht="14" x14ac:dyDescent="0.15">
      <c r="D46" s="31" t="s">
        <v>35</v>
      </c>
      <c r="F46" s="11" t="s">
        <v>36</v>
      </c>
      <c r="H46" s="11" t="s">
        <v>37</v>
      </c>
    </row>
    <row r="47" spans="1:11" s="10" customFormat="1" ht="14" x14ac:dyDescent="0.15">
      <c r="A47" s="9" t="s">
        <v>85</v>
      </c>
      <c r="C47" s="48">
        <v>1</v>
      </c>
      <c r="D47" s="16">
        <v>82</v>
      </c>
      <c r="E47" s="9" t="s">
        <v>38</v>
      </c>
      <c r="F47" s="18">
        <f>H40</f>
        <v>83</v>
      </c>
      <c r="H47" s="32">
        <f t="shared" ref="H47:H51" si="0">D47*F47</f>
        <v>6806</v>
      </c>
    </row>
    <row r="48" spans="1:11" s="10" customFormat="1" ht="14" x14ac:dyDescent="0.15">
      <c r="A48" s="9" t="s">
        <v>86</v>
      </c>
      <c r="C48" s="48">
        <v>2</v>
      </c>
      <c r="D48" s="16">
        <f t="shared" ref="D48" si="1">H25</f>
        <v>5</v>
      </c>
      <c r="E48" s="9" t="s">
        <v>38</v>
      </c>
      <c r="F48" s="18">
        <f>H41</f>
        <v>41</v>
      </c>
      <c r="H48" s="32">
        <f t="shared" si="0"/>
        <v>205</v>
      </c>
    </row>
    <row r="49" spans="1:10" s="10" customFormat="1" ht="14" x14ac:dyDescent="0.15">
      <c r="A49" s="9" t="s">
        <v>39</v>
      </c>
      <c r="C49" s="48">
        <v>3</v>
      </c>
      <c r="D49" s="16">
        <v>2</v>
      </c>
      <c r="E49" s="9" t="s">
        <v>38</v>
      </c>
      <c r="F49" s="18">
        <f>20</f>
        <v>20</v>
      </c>
      <c r="H49" s="32">
        <f t="shared" si="0"/>
        <v>40</v>
      </c>
    </row>
    <row r="50" spans="1:10" s="10" customFormat="1" ht="14" x14ac:dyDescent="0.15">
      <c r="A50" s="44" t="s">
        <v>104</v>
      </c>
      <c r="C50" s="30">
        <v>4</v>
      </c>
      <c r="D50" s="16"/>
      <c r="E50" s="9" t="s">
        <v>38</v>
      </c>
      <c r="F50" s="18">
        <f>H40</f>
        <v>83</v>
      </c>
      <c r="H50" s="32">
        <f t="shared" si="0"/>
        <v>0</v>
      </c>
    </row>
    <row r="51" spans="1:10" s="10" customFormat="1" ht="14" x14ac:dyDescent="0.15">
      <c r="A51" s="9" t="s">
        <v>40</v>
      </c>
      <c r="C51" s="48">
        <v>5</v>
      </c>
      <c r="D51" s="16">
        <v>89</v>
      </c>
      <c r="E51" s="9" t="s">
        <v>38</v>
      </c>
      <c r="F51" s="18">
        <v>1</v>
      </c>
      <c r="H51" s="32">
        <f t="shared" si="0"/>
        <v>89</v>
      </c>
    </row>
    <row r="52" spans="1:10" s="10" customFormat="1" ht="14" x14ac:dyDescent="0.15">
      <c r="A52" s="9" t="s">
        <v>41</v>
      </c>
      <c r="D52" s="21"/>
      <c r="F52" s="21"/>
      <c r="G52" s="42">
        <v>6</v>
      </c>
      <c r="H52" s="32">
        <v>0</v>
      </c>
    </row>
    <row r="53" spans="1:10" s="10" customFormat="1" ht="14" x14ac:dyDescent="0.15">
      <c r="A53" s="54" t="s">
        <v>126</v>
      </c>
      <c r="C53" s="10" t="s">
        <v>125</v>
      </c>
      <c r="D53" s="21"/>
      <c r="F53" s="21"/>
      <c r="G53" s="42">
        <v>7</v>
      </c>
      <c r="H53" s="32">
        <v>1500</v>
      </c>
    </row>
    <row r="54" spans="1:10" s="10" customFormat="1" ht="14" x14ac:dyDescent="0.15">
      <c r="H54" s="20"/>
    </row>
    <row r="55" spans="1:10" s="10" customFormat="1" ht="14" x14ac:dyDescent="0.15">
      <c r="A55" s="38" t="s">
        <v>42</v>
      </c>
      <c r="B55" s="19"/>
      <c r="H55" s="18">
        <f>SUM(H47:H53)</f>
        <v>8640</v>
      </c>
    </row>
    <row r="56" spans="1:10" s="10" customFormat="1" ht="15.75" customHeight="1" x14ac:dyDescent="0.15"/>
    <row r="57" spans="1:10" ht="16" x14ac:dyDescent="0.2">
      <c r="A57" s="7" t="s">
        <v>90</v>
      </c>
      <c r="B57" s="6"/>
      <c r="C57" s="6"/>
      <c r="D57" s="6"/>
      <c r="E57" s="6"/>
      <c r="F57" s="6"/>
      <c r="G57" s="6"/>
      <c r="H57" s="6"/>
      <c r="I57" s="8">
        <f>SUM(I43+H55)</f>
        <v>16210.77</v>
      </c>
      <c r="J57" s="2"/>
    </row>
    <row r="58" spans="1:10" ht="16" x14ac:dyDescent="0.2">
      <c r="A58" s="7"/>
      <c r="B58" s="6"/>
      <c r="C58" s="6"/>
      <c r="D58" s="6"/>
      <c r="E58" s="6"/>
      <c r="F58" s="6"/>
      <c r="G58" s="6"/>
      <c r="H58" s="6"/>
      <c r="I58" s="6"/>
      <c r="J58" s="2"/>
    </row>
    <row r="59" spans="1:10" ht="16" x14ac:dyDescent="0.2">
      <c r="A59" s="7"/>
      <c r="B59" s="6"/>
      <c r="C59" s="6"/>
      <c r="D59" s="6"/>
      <c r="E59" s="6"/>
      <c r="F59" s="6"/>
      <c r="G59" s="6"/>
      <c r="H59" s="6"/>
      <c r="I59" s="6"/>
      <c r="J59" s="2"/>
    </row>
    <row r="60" spans="1:10" ht="16" x14ac:dyDescent="0.2">
      <c r="A60" s="7"/>
      <c r="B60" s="6"/>
      <c r="C60" s="6"/>
      <c r="D60" s="6"/>
      <c r="E60" s="6"/>
      <c r="F60" s="6"/>
      <c r="G60" s="6"/>
      <c r="H60" s="6"/>
      <c r="I60" s="6"/>
      <c r="J60" s="2"/>
    </row>
    <row r="61" spans="1:10" ht="16" x14ac:dyDescent="0.2">
      <c r="A61" s="7"/>
      <c r="B61" s="6"/>
      <c r="C61" s="6"/>
      <c r="D61" s="6"/>
      <c r="E61" s="6"/>
      <c r="F61" s="6"/>
      <c r="G61" s="6"/>
      <c r="H61" s="6"/>
      <c r="I61" s="6"/>
      <c r="J61" s="2"/>
    </row>
    <row r="62" spans="1:10" ht="14.2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2"/>
    </row>
    <row r="63" spans="1:10" ht="16" x14ac:dyDescent="0.2">
      <c r="A63" s="7"/>
      <c r="B63" s="6"/>
      <c r="C63" s="6"/>
      <c r="D63" s="6"/>
      <c r="E63" s="6"/>
      <c r="F63" s="6"/>
      <c r="G63" s="6"/>
      <c r="H63" s="6"/>
      <c r="I63" s="6"/>
      <c r="J63" s="2"/>
    </row>
    <row r="64" spans="1:10" ht="16" x14ac:dyDescent="0.2">
      <c r="A64" s="7"/>
      <c r="B64" s="6"/>
      <c r="C64" s="6"/>
      <c r="D64" s="6"/>
      <c r="E64" s="6"/>
      <c r="F64" s="6"/>
      <c r="G64" s="6"/>
      <c r="H64" s="6"/>
      <c r="I64" s="6"/>
      <c r="J64" s="2"/>
    </row>
    <row r="65" spans="1:10" ht="16" x14ac:dyDescent="0.2">
      <c r="A65" s="7"/>
      <c r="B65" s="6"/>
      <c r="C65" s="6"/>
      <c r="D65" s="6"/>
      <c r="E65" s="6"/>
      <c r="F65" s="6"/>
      <c r="G65" s="6"/>
      <c r="H65" s="6"/>
      <c r="I65" s="6"/>
      <c r="J65" s="2"/>
    </row>
    <row r="66" spans="1:10" s="10" customFormat="1" ht="14" x14ac:dyDescent="0.15">
      <c r="A66" s="64" t="s">
        <v>43</v>
      </c>
      <c r="B66" s="64"/>
      <c r="C66" s="64"/>
      <c r="D66" s="64"/>
      <c r="E66" s="64"/>
      <c r="F66" s="64"/>
      <c r="G66" s="64"/>
      <c r="H66" s="64"/>
      <c r="I66" s="64"/>
    </row>
    <row r="67" spans="1:10" s="10" customFormat="1" ht="14" x14ac:dyDescent="0.15">
      <c r="A67" s="9" t="s">
        <v>91</v>
      </c>
      <c r="H67" s="21"/>
    </row>
    <row r="68" spans="1:10" s="10" customFormat="1" ht="14" x14ac:dyDescent="0.15">
      <c r="A68" s="9" t="s">
        <v>44</v>
      </c>
      <c r="H68" s="18">
        <v>100</v>
      </c>
    </row>
    <row r="69" spans="1:10" s="10" customFormat="1" ht="14" x14ac:dyDescent="0.15">
      <c r="A69" s="9" t="s">
        <v>45</v>
      </c>
      <c r="H69" s="18">
        <v>2000</v>
      </c>
    </row>
    <row r="70" spans="1:10" s="10" customFormat="1" ht="14" x14ac:dyDescent="0.15">
      <c r="A70" s="9" t="s">
        <v>46</v>
      </c>
      <c r="H70" s="18">
        <v>150</v>
      </c>
    </row>
    <row r="71" spans="1:10" s="10" customFormat="1" ht="14" x14ac:dyDescent="0.15">
      <c r="A71" s="54" t="s">
        <v>117</v>
      </c>
      <c r="H71" s="22">
        <v>900</v>
      </c>
    </row>
    <row r="72" spans="1:10" s="10" customFormat="1" ht="14" x14ac:dyDescent="0.15">
      <c r="A72" s="10" t="s">
        <v>118</v>
      </c>
      <c r="H72" s="14">
        <v>100</v>
      </c>
    </row>
    <row r="73" spans="1:10" s="10" customFormat="1" ht="15.75" customHeight="1" x14ac:dyDescent="0.15">
      <c r="B73" s="59"/>
      <c r="C73" s="59"/>
      <c r="D73" s="59"/>
    </row>
    <row r="74" spans="1:10" s="10" customFormat="1" ht="14" x14ac:dyDescent="0.15">
      <c r="D74" s="19" t="s">
        <v>75</v>
      </c>
      <c r="E74" s="19"/>
      <c r="F74" s="19"/>
      <c r="H74" s="23">
        <f>SUM(H68:H72)</f>
        <v>3250</v>
      </c>
    </row>
    <row r="75" spans="1:10" s="10" customFormat="1" ht="12" customHeight="1" x14ac:dyDescent="0.15">
      <c r="D75" s="19"/>
      <c r="E75" s="19"/>
      <c r="F75" s="19"/>
      <c r="H75" s="24"/>
    </row>
    <row r="76" spans="1:10" s="10" customFormat="1" ht="14" x14ac:dyDescent="0.15">
      <c r="A76" s="9" t="s">
        <v>92</v>
      </c>
    </row>
    <row r="77" spans="1:10" s="10" customFormat="1" ht="14" x14ac:dyDescent="0.15">
      <c r="A77" s="9" t="s">
        <v>47</v>
      </c>
      <c r="H77" s="18">
        <v>100</v>
      </c>
    </row>
    <row r="78" spans="1:10" s="10" customFormat="1" ht="14" x14ac:dyDescent="0.15">
      <c r="A78" s="9" t="s">
        <v>48</v>
      </c>
      <c r="H78" s="18">
        <v>100</v>
      </c>
    </row>
    <row r="79" spans="1:10" s="10" customFormat="1" ht="14" x14ac:dyDescent="0.15">
      <c r="A79" s="9" t="s">
        <v>49</v>
      </c>
      <c r="H79" s="18">
        <v>25</v>
      </c>
    </row>
    <row r="80" spans="1:10" s="10" customFormat="1" ht="14" x14ac:dyDescent="0.15">
      <c r="A80" s="9" t="s">
        <v>50</v>
      </c>
      <c r="H80" s="18">
        <v>100</v>
      </c>
    </row>
    <row r="81" spans="1:8" s="10" customFormat="1" ht="14" x14ac:dyDescent="0.15">
      <c r="A81" s="9" t="s">
        <v>51</v>
      </c>
      <c r="H81" s="18"/>
    </row>
    <row r="82" spans="1:8" s="10" customFormat="1" ht="11.25" customHeight="1" x14ac:dyDescent="0.15"/>
    <row r="83" spans="1:8" s="10" customFormat="1" ht="14" x14ac:dyDescent="0.15">
      <c r="D83" s="25" t="s">
        <v>74</v>
      </c>
      <c r="E83" s="19"/>
      <c r="H83" s="49">
        <f>SUM(H77:H81)</f>
        <v>325</v>
      </c>
    </row>
    <row r="84" spans="1:8" s="10" customFormat="1" ht="10.5" customHeight="1" x14ac:dyDescent="0.15"/>
    <row r="85" spans="1:8" s="10" customFormat="1" ht="14" x14ac:dyDescent="0.15">
      <c r="A85" s="9" t="s">
        <v>93</v>
      </c>
    </row>
    <row r="86" spans="1:8" s="10" customFormat="1" ht="14" x14ac:dyDescent="0.15">
      <c r="A86" s="30" t="s">
        <v>97</v>
      </c>
      <c r="B86" s="30"/>
      <c r="C86" s="30"/>
      <c r="D86" s="30"/>
      <c r="E86" s="35"/>
      <c r="H86" s="50"/>
    </row>
    <row r="87" spans="1:8" s="10" customFormat="1" ht="14" x14ac:dyDescent="0.15">
      <c r="A87" s="30" t="s">
        <v>98</v>
      </c>
      <c r="B87" s="30"/>
      <c r="C87" s="30"/>
      <c r="D87" s="30"/>
      <c r="E87" s="35"/>
      <c r="H87" s="43"/>
    </row>
    <row r="88" spans="1:8" s="10" customFormat="1" ht="14" x14ac:dyDescent="0.15">
      <c r="A88" s="30" t="s">
        <v>99</v>
      </c>
      <c r="B88" s="30"/>
      <c r="C88" s="30"/>
      <c r="D88" s="30"/>
      <c r="E88" s="35"/>
      <c r="H88" s="43">
        <v>100</v>
      </c>
    </row>
    <row r="89" spans="1:8" s="10" customFormat="1" ht="14" x14ac:dyDescent="0.15">
      <c r="A89" s="30" t="s">
        <v>100</v>
      </c>
      <c r="B89" s="30"/>
      <c r="C89" s="30"/>
      <c r="D89" s="30"/>
      <c r="E89" s="35"/>
      <c r="H89" s="18"/>
    </row>
    <row r="90" spans="1:8" s="10" customFormat="1" ht="14" x14ac:dyDescent="0.15">
      <c r="A90" s="30" t="s">
        <v>101</v>
      </c>
      <c r="B90" s="30"/>
      <c r="C90" s="30"/>
      <c r="D90" s="30"/>
      <c r="E90" s="35"/>
      <c r="H90" s="18">
        <v>500</v>
      </c>
    </row>
    <row r="91" spans="1:8" s="10" customFormat="1" ht="14" x14ac:dyDescent="0.15">
      <c r="A91" s="30" t="s">
        <v>102</v>
      </c>
      <c r="B91" s="30"/>
      <c r="C91" s="30"/>
      <c r="D91" s="30"/>
      <c r="E91" s="35"/>
      <c r="H91" s="18"/>
    </row>
    <row r="92" spans="1:8" s="10" customFormat="1" ht="14" x14ac:dyDescent="0.15">
      <c r="A92" s="30" t="s">
        <v>52</v>
      </c>
      <c r="B92" s="30"/>
      <c r="C92" s="30"/>
      <c r="D92" s="30"/>
      <c r="E92" s="35"/>
      <c r="H92" s="18">
        <v>50</v>
      </c>
    </row>
    <row r="93" spans="1:8" s="10" customFormat="1" ht="14" x14ac:dyDescent="0.15">
      <c r="A93" s="30" t="s">
        <v>103</v>
      </c>
      <c r="B93" s="30"/>
      <c r="C93" s="30"/>
      <c r="D93" s="30"/>
      <c r="E93" s="35"/>
      <c r="H93" s="18"/>
    </row>
    <row r="94" spans="1:8" s="10" customFormat="1" ht="14" x14ac:dyDescent="0.15">
      <c r="A94" s="30" t="s">
        <v>49</v>
      </c>
      <c r="B94" s="30"/>
      <c r="C94" s="30"/>
      <c r="D94" s="30"/>
      <c r="E94" s="35"/>
      <c r="H94" s="22"/>
    </row>
    <row r="95" spans="1:8" s="10" customFormat="1" ht="14" x14ac:dyDescent="0.15">
      <c r="A95" s="30" t="s">
        <v>53</v>
      </c>
      <c r="B95" s="30"/>
      <c r="C95" s="30"/>
      <c r="D95" s="30"/>
      <c r="E95" s="35"/>
      <c r="H95" s="14">
        <v>50</v>
      </c>
    </row>
    <row r="96" spans="1:8" s="10" customFormat="1" ht="14" x14ac:dyDescent="0.15">
      <c r="A96" s="30"/>
      <c r="B96" s="30"/>
      <c r="C96" s="30"/>
      <c r="D96" s="30"/>
      <c r="H96" s="20"/>
    </row>
    <row r="97" spans="1:10" s="10" customFormat="1" ht="11.25" customHeight="1" x14ac:dyDescent="0.15"/>
    <row r="98" spans="1:10" s="10" customFormat="1" ht="14" x14ac:dyDescent="0.15">
      <c r="D98" s="25" t="s">
        <v>73</v>
      </c>
      <c r="E98" s="19"/>
      <c r="H98" s="49">
        <f>SUM(H86:H95)</f>
        <v>700</v>
      </c>
    </row>
    <row r="99" spans="1:10" s="10" customFormat="1" ht="10.5" customHeight="1" x14ac:dyDescent="0.15"/>
    <row r="100" spans="1:10" s="10" customFormat="1" ht="14" x14ac:dyDescent="0.15">
      <c r="D100" s="19" t="s">
        <v>54</v>
      </c>
      <c r="I100" s="18">
        <f>SUM(H74+H83+H98)</f>
        <v>4275</v>
      </c>
      <c r="J100" s="13"/>
    </row>
    <row r="101" spans="1:10" s="10" customFormat="1" ht="6.75" customHeight="1" x14ac:dyDescent="0.15"/>
    <row r="102" spans="1:10" s="10" customFormat="1" ht="14" x14ac:dyDescent="0.15">
      <c r="A102" s="9" t="s">
        <v>94</v>
      </c>
    </row>
    <row r="103" spans="1:10" s="10" customFormat="1" ht="12.75" customHeight="1" x14ac:dyDescent="0.15">
      <c r="F103" s="11" t="s">
        <v>35</v>
      </c>
      <c r="G103" s="11"/>
      <c r="H103" s="11" t="s">
        <v>36</v>
      </c>
      <c r="I103" s="11" t="s">
        <v>37</v>
      </c>
    </row>
    <row r="104" spans="1:10" s="10" customFormat="1" ht="14" x14ac:dyDescent="0.15">
      <c r="A104" s="9" t="s">
        <v>55</v>
      </c>
      <c r="E104" s="9">
        <v>8</v>
      </c>
      <c r="F104" s="12">
        <v>82</v>
      </c>
      <c r="G104" s="13" t="s">
        <v>38</v>
      </c>
      <c r="H104" s="14">
        <v>63</v>
      </c>
      <c r="I104" s="14">
        <f>H104*F104</f>
        <v>5166</v>
      </c>
    </row>
    <row r="105" spans="1:10" s="10" customFormat="1" ht="14" x14ac:dyDescent="0.15">
      <c r="A105" s="9" t="s">
        <v>88</v>
      </c>
      <c r="E105" s="15" t="s">
        <v>56</v>
      </c>
      <c r="F105" s="12">
        <f>H26</f>
        <v>0</v>
      </c>
      <c r="G105" s="13" t="s">
        <v>38</v>
      </c>
      <c r="H105" s="14">
        <v>63</v>
      </c>
      <c r="I105" s="14">
        <f t="shared" ref="I105:I112" si="2">H105*F105</f>
        <v>0</v>
      </c>
    </row>
    <row r="106" spans="1:10" s="10" customFormat="1" ht="14" x14ac:dyDescent="0.15">
      <c r="A106" s="9" t="s">
        <v>89</v>
      </c>
      <c r="E106" s="9">
        <v>9</v>
      </c>
      <c r="F106" s="12">
        <f>H25</f>
        <v>5</v>
      </c>
      <c r="G106" s="13" t="s">
        <v>38</v>
      </c>
      <c r="H106" s="14">
        <v>28</v>
      </c>
      <c r="I106" s="14">
        <f t="shared" si="2"/>
        <v>140</v>
      </c>
    </row>
    <row r="107" spans="1:10" s="10" customFormat="1" ht="14" x14ac:dyDescent="0.15">
      <c r="A107" s="9" t="s">
        <v>57</v>
      </c>
      <c r="E107" s="15" t="s">
        <v>58</v>
      </c>
      <c r="F107" s="12">
        <f>H27</f>
        <v>0</v>
      </c>
      <c r="G107" s="13" t="s">
        <v>38</v>
      </c>
      <c r="H107" s="14">
        <v>28</v>
      </c>
      <c r="I107" s="14">
        <f t="shared" si="2"/>
        <v>0</v>
      </c>
    </row>
    <row r="108" spans="1:10" s="10" customFormat="1" ht="14" x14ac:dyDescent="0.15">
      <c r="A108" s="9" t="s">
        <v>84</v>
      </c>
      <c r="E108" s="9">
        <v>10</v>
      </c>
      <c r="F108" s="12">
        <v>2</v>
      </c>
      <c r="G108" s="13" t="s">
        <v>38</v>
      </c>
      <c r="H108" s="14">
        <v>20</v>
      </c>
      <c r="I108" s="14">
        <f t="shared" si="2"/>
        <v>40</v>
      </c>
    </row>
    <row r="109" spans="1:10" s="10" customFormat="1" ht="14" x14ac:dyDescent="0.15">
      <c r="A109" s="9" t="s">
        <v>59</v>
      </c>
      <c r="E109" s="9">
        <v>11</v>
      </c>
      <c r="F109" s="16">
        <f>D50</f>
        <v>0</v>
      </c>
      <c r="G109" s="13" t="s">
        <v>38</v>
      </c>
      <c r="H109" s="14">
        <v>63</v>
      </c>
      <c r="I109" s="14">
        <f t="shared" si="2"/>
        <v>0</v>
      </c>
    </row>
    <row r="110" spans="1:10" s="10" customFormat="1" ht="14" x14ac:dyDescent="0.15">
      <c r="A110" s="9" t="s">
        <v>60</v>
      </c>
      <c r="E110" s="9">
        <v>12</v>
      </c>
      <c r="F110" s="12">
        <v>87</v>
      </c>
      <c r="G110" s="13" t="s">
        <v>38</v>
      </c>
      <c r="H110" s="17" t="str">
        <f>IF(LEFT(F37,1)="Y","$0.20",1)</f>
        <v>$0.20</v>
      </c>
      <c r="I110" s="14">
        <f t="shared" si="2"/>
        <v>17.400000000000002</v>
      </c>
    </row>
    <row r="111" spans="1:10" s="10" customFormat="1" ht="14" x14ac:dyDescent="0.15">
      <c r="A111" s="9" t="s">
        <v>61</v>
      </c>
      <c r="E111" s="9">
        <v>13</v>
      </c>
      <c r="F111" s="12">
        <v>0</v>
      </c>
      <c r="G111" s="13" t="s">
        <v>38</v>
      </c>
      <c r="H111" s="14">
        <v>49.5</v>
      </c>
      <c r="I111" s="14">
        <f t="shared" si="2"/>
        <v>0</v>
      </c>
    </row>
    <row r="112" spans="1:10" s="10" customFormat="1" ht="14" x14ac:dyDescent="0.15">
      <c r="A112" s="9" t="s">
        <v>62</v>
      </c>
      <c r="E112" s="9">
        <v>14</v>
      </c>
      <c r="F112" s="12">
        <f>H29+H30</f>
        <v>0</v>
      </c>
      <c r="G112" s="13" t="s">
        <v>38</v>
      </c>
      <c r="H112" s="14">
        <v>2.5</v>
      </c>
      <c r="I112" s="14">
        <f t="shared" si="2"/>
        <v>0</v>
      </c>
    </row>
    <row r="113" spans="1:9" s="10" customFormat="1" ht="14" x14ac:dyDescent="0.15">
      <c r="A113" s="9" t="s">
        <v>63</v>
      </c>
    </row>
    <row r="114" spans="1:9" s="10" customFormat="1" ht="14" x14ac:dyDescent="0.15">
      <c r="A114" s="9" t="s">
        <v>64</v>
      </c>
      <c r="H114" s="9">
        <v>15</v>
      </c>
      <c r="I114" s="18">
        <v>350</v>
      </c>
    </row>
    <row r="115" spans="1:9" s="10" customFormat="1" ht="14" x14ac:dyDescent="0.15">
      <c r="A115" s="9" t="s">
        <v>65</v>
      </c>
      <c r="H115" s="9">
        <v>16</v>
      </c>
      <c r="I115" s="18">
        <v>75</v>
      </c>
    </row>
    <row r="116" spans="1:9" s="10" customFormat="1" ht="14" x14ac:dyDescent="0.15">
      <c r="A116" s="9" t="s">
        <v>66</v>
      </c>
      <c r="H116" s="9">
        <v>17</v>
      </c>
      <c r="I116" s="18">
        <v>50</v>
      </c>
    </row>
    <row r="117" spans="1:9" s="10" customFormat="1" ht="14" x14ac:dyDescent="0.15">
      <c r="A117" s="9" t="s">
        <v>67</v>
      </c>
      <c r="H117" s="9">
        <v>18</v>
      </c>
      <c r="I117" s="18">
        <v>800</v>
      </c>
    </row>
    <row r="118" spans="1:9" s="10" customFormat="1" ht="14" x14ac:dyDescent="0.15">
      <c r="A118" s="9" t="s">
        <v>68</v>
      </c>
      <c r="H118" s="9">
        <v>19</v>
      </c>
      <c r="I118" s="18">
        <v>800</v>
      </c>
    </row>
    <row r="119" spans="1:9" s="10" customFormat="1" ht="14" x14ac:dyDescent="0.15">
      <c r="A119" s="9" t="s">
        <v>69</v>
      </c>
      <c r="H119" s="9">
        <v>20</v>
      </c>
      <c r="I119" s="18">
        <v>50</v>
      </c>
    </row>
    <row r="120" spans="1:9" s="10" customFormat="1" ht="14" x14ac:dyDescent="0.15">
      <c r="A120" s="9" t="s">
        <v>70</v>
      </c>
      <c r="H120" s="9">
        <v>21</v>
      </c>
      <c r="I120" s="18">
        <v>100</v>
      </c>
    </row>
    <row r="121" spans="1:9" s="10" customFormat="1" ht="14" x14ac:dyDescent="0.15">
      <c r="A121" s="9" t="s">
        <v>71</v>
      </c>
      <c r="H121" s="9">
        <v>22</v>
      </c>
      <c r="I121" s="18">
        <v>85</v>
      </c>
    </row>
    <row r="122" spans="1:9" s="10" customFormat="1" ht="14" x14ac:dyDescent="0.15">
      <c r="A122" s="9" t="s">
        <v>77</v>
      </c>
      <c r="H122" s="9">
        <v>23</v>
      </c>
      <c r="I122" s="18">
        <v>30</v>
      </c>
    </row>
    <row r="123" spans="1:9" s="10" customFormat="1" ht="14" x14ac:dyDescent="0.15">
      <c r="A123" s="52" t="s">
        <v>106</v>
      </c>
      <c r="C123" s="10" t="s">
        <v>120</v>
      </c>
      <c r="H123" s="9">
        <v>24</v>
      </c>
      <c r="I123" s="18">
        <v>1500</v>
      </c>
    </row>
    <row r="124" spans="1:9" s="10" customFormat="1" ht="14" x14ac:dyDescent="0.15">
      <c r="A124" s="54" t="s">
        <v>119</v>
      </c>
      <c r="C124" s="9"/>
      <c r="H124" s="9">
        <v>25</v>
      </c>
      <c r="I124" s="18">
        <v>500</v>
      </c>
    </row>
    <row r="125" spans="1:9" s="10" customFormat="1" ht="14" x14ac:dyDescent="0.15">
      <c r="A125" s="54" t="s">
        <v>121</v>
      </c>
      <c r="H125" s="9">
        <v>26</v>
      </c>
      <c r="I125" s="18">
        <v>100</v>
      </c>
    </row>
    <row r="126" spans="1:9" s="10" customFormat="1" ht="14" x14ac:dyDescent="0.15">
      <c r="A126" s="52" t="s">
        <v>72</v>
      </c>
      <c r="H126" s="9">
        <v>27</v>
      </c>
      <c r="I126" s="18"/>
    </row>
    <row r="127" spans="1:9" s="10" customFormat="1" ht="14" x14ac:dyDescent="0.15">
      <c r="A127" s="54" t="s">
        <v>122</v>
      </c>
      <c r="H127" s="9">
        <v>28</v>
      </c>
      <c r="I127" s="18">
        <v>300</v>
      </c>
    </row>
    <row r="128" spans="1:9" s="10" customFormat="1" ht="15.75" customHeight="1" x14ac:dyDescent="0.15"/>
    <row r="129" spans="1:9" s="25" customFormat="1" ht="14" x14ac:dyDescent="0.15">
      <c r="A129" s="25" t="s">
        <v>107</v>
      </c>
      <c r="D129" s="19"/>
      <c r="I129" s="51">
        <f>SUM(I104:I127)</f>
        <v>10103.4</v>
      </c>
    </row>
    <row r="130" spans="1:9" s="10" customFormat="1" ht="14" x14ac:dyDescent="0.15">
      <c r="A130" s="25" t="s">
        <v>108</v>
      </c>
      <c r="D130" s="19"/>
      <c r="I130" s="20">
        <f>SUM(I100+I129)</f>
        <v>14378.4</v>
      </c>
    </row>
    <row r="131" spans="1:9" s="10" customFormat="1" ht="14" x14ac:dyDescent="0.15">
      <c r="D131" s="19"/>
      <c r="I131" s="20"/>
    </row>
    <row r="132" spans="1:9" s="6" customFormat="1" ht="16" x14ac:dyDescent="0.2">
      <c r="A132" s="40" t="s">
        <v>123</v>
      </c>
      <c r="I132" s="39">
        <f>SUM(I57-I130)</f>
        <v>1832.3700000000008</v>
      </c>
    </row>
    <row r="133" spans="1:9" ht="10.5" customHeight="1" x14ac:dyDescent="0.15"/>
    <row r="134" spans="1:9" ht="13" x14ac:dyDescent="0.15">
      <c r="I134" s="45" t="s">
        <v>127</v>
      </c>
    </row>
  </sheetData>
  <mergeCells count="10">
    <mergeCell ref="B73:D73"/>
    <mergeCell ref="A1:I3"/>
    <mergeCell ref="A4:I4"/>
    <mergeCell ref="A16:I16"/>
    <mergeCell ref="A33:I33"/>
    <mergeCell ref="A66:I66"/>
    <mergeCell ref="D7:E7"/>
    <mergeCell ref="H7:I7"/>
    <mergeCell ref="I29:I30"/>
    <mergeCell ref="D6:E6"/>
  </mergeCells>
  <conditionalFormatting sqref="D6">
    <cfRule type="notContainsBlanks" dxfId="0" priority="1">
      <formula>LEN(TRIM(D6))&gt;0</formula>
    </cfRule>
  </conditionalFormatting>
  <hyperlinks>
    <hyperlink ref="I13" r:id="rId1" xr:uid="{320DDFF7-A944-AB4F-AD94-4969B274077C}"/>
  </hyperlinks>
  <printOptions horizontalCentered="1"/>
  <pageMargins left="0.7" right="0.7" top="0.75" bottom="0.75" header="0" footer="0"/>
  <pageSetup scale="56" fitToHeight="0" pageOrder="overThenDown" orientation="portrait" cellComments="atEnd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baseColWidth="10" defaultColWidth="12.5" defaultRowHeight="15.75" customHeight="1" x14ac:dyDescent="0.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2025-2026 Budget Form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LaVonne Chaney</dc:creator>
  <cp:lastModifiedBy>Nancie Watkins</cp:lastModifiedBy>
  <cp:lastPrinted>2026-04-06T19:08:05Z</cp:lastPrinted>
  <dcterms:created xsi:type="dcterms:W3CDTF">2024-01-10T19:15:29Z</dcterms:created>
  <dcterms:modified xsi:type="dcterms:W3CDTF">2026-07-31T02:21:39Z</dcterms:modified>
</cp:coreProperties>
</file>